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esktop\"/>
    </mc:Choice>
  </mc:AlternateContent>
  <xr:revisionPtr revIDLastSave="0" documentId="13_ncr:1_{5D4EF302-02C9-4946-85F5-6CDE0F928908}" xr6:coauthVersionLast="47" xr6:coauthVersionMax="47" xr10:uidLastSave="{00000000-0000-0000-0000-000000000000}"/>
  <bookViews>
    <workbookView xWindow="5445" yWindow="3840" windowWidth="37230" windowHeight="17400" xr2:uid="{45C0C397-DCB9-4A20-AAA1-E9CF2534DB2D}"/>
  </bookViews>
  <sheets>
    <sheet name="Obliczenia" sheetId="1" r:id="rId1"/>
    <sheet name="Tło praw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C16" i="1"/>
  <c r="E15" i="1"/>
  <c r="D15" i="1"/>
  <c r="C15" i="1"/>
  <c r="C14" i="1"/>
  <c r="D14" i="1"/>
  <c r="D13" i="1"/>
  <c r="C5" i="1"/>
  <c r="H3" i="1"/>
  <c r="H8" i="1" s="1"/>
  <c r="H9" i="1" s="1"/>
  <c r="H2" i="1"/>
  <c r="H5" i="1" s="1"/>
  <c r="H6" i="1" s="1"/>
</calcChain>
</file>

<file path=xl/sharedStrings.xml><?xml version="1.0" encoding="utf-8"?>
<sst xmlns="http://schemas.openxmlformats.org/spreadsheetml/2006/main" count="39" uniqueCount="39">
  <si>
    <t>Emerytura brutto</t>
  </si>
  <si>
    <t>Dorabianie brutto</t>
  </si>
  <si>
    <t>Przeciętne miesięczne wynagrodzenie</t>
  </si>
  <si>
    <t>70 % miesięcznego wynagrodzenia</t>
  </si>
  <si>
    <t>130 % miesięcznego wynagrodzenia</t>
  </si>
  <si>
    <t>UWAGA:</t>
  </si>
  <si>
    <t>1.Zmniejszenie emerytury następuje od:</t>
  </si>
  <si>
    <t>1 marca</t>
  </si>
  <si>
    <t>1 czerwca</t>
  </si>
  <si>
    <t>1 września</t>
  </si>
  <si>
    <t>1 grudnia</t>
  </si>
  <si>
    <t>po ogłoszeniu nowego przeciętnego miesięcznego wynagrodzenia</t>
  </si>
  <si>
    <t>Kwota maksymalnego zmniejszenia</t>
  </si>
  <si>
    <t>Ustawa o emeryturach żołnierzy zawodowych w art. 40 - wspomina o zmniejszeniu emerytury i odsyła do ustawy o emeryturach i rentach do art. 104</t>
  </si>
  <si>
    <t>DANE WEJŚCIOWE</t>
  </si>
  <si>
    <t>Osobiste</t>
  </si>
  <si>
    <t>Państwowe</t>
  </si>
  <si>
    <t>Kwoty graniczne liczone z przeciętnego wynagrodzenia</t>
  </si>
  <si>
    <t>Przekroczenie 70 %</t>
  </si>
  <si>
    <t>Przekroczenie 70 % z ograniczeniem</t>
  </si>
  <si>
    <t>tu wyliczam o ile przekraczasz 70 % miesięcznego wynagrodzenia</t>
  </si>
  <si>
    <t>tu wyliczam ile Ci mogą zabrać w zakresi 70 do 130 % miesięcznego wynagrodzenia</t>
  </si>
  <si>
    <t>Tyle zabiorą z emerytury (brutto):</t>
  </si>
  <si>
    <t>tu wyliczam już ostatecznie ile zabiorą</t>
  </si>
  <si>
    <t>Suma</t>
  </si>
  <si>
    <t>Wypełniamy tylko pola z białym tłem</t>
  </si>
  <si>
    <t>Wyjaśnienie co się dzieje:</t>
  </si>
  <si>
    <t xml:space="preserve">Od </t>
  </si>
  <si>
    <t>Do</t>
  </si>
  <si>
    <t>1. W tym zakresie nic nie zabierają</t>
  </si>
  <si>
    <t>2. W tym zakresie zabierają nadmiar od dolnej granicy</t>
  </si>
  <si>
    <t>Ile zabierają</t>
  </si>
  <si>
    <t>przekroczenie dolnej granicy</t>
  </si>
  <si>
    <t>3. W tym zakresie stała kwota</t>
  </si>
  <si>
    <t>4. Powyżej tego zakresu zabierają 25% emerytury</t>
  </si>
  <si>
    <t>Opis</t>
  </si>
  <si>
    <t>Łączne zarobki brutto po zmniejszeniu
 (Emerytura+dorabianie-zmniejszenie)</t>
  </si>
  <si>
    <t>Zakres dorabiania (brutto)</t>
  </si>
  <si>
    <t>Kwota zabierana 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</si>
</sst>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000000"/>
      <name val="Helvetic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222222"/>
      <name val="Arial"/>
      <family val="2"/>
      <charset val="238"/>
    </font>
    <font>
      <b/>
      <sz val="18"/>
      <color rgb="FFFF0000"/>
      <name val="Calibri"/>
      <family val="2"/>
      <charset val="238"/>
      <scheme val="minor"/>
    </font>
    <font>
      <b/>
      <sz val="18"/>
      <color rgb="FF92D05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/>
    <xf numFmtId="0" fontId="2" fillId="2" borderId="6" xfId="1" applyFill="1" applyBorder="1"/>
    <xf numFmtId="0" fontId="2" fillId="2" borderId="8" xfId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7" xfId="0" applyFont="1" applyFill="1" applyBorder="1"/>
    <xf numFmtId="0" fontId="6" fillId="3" borderId="7" xfId="0" applyFont="1" applyFill="1" applyBorder="1"/>
    <xf numFmtId="0" fontId="6" fillId="3" borderId="9" xfId="0" applyFont="1" applyFill="1" applyBorder="1"/>
    <xf numFmtId="0" fontId="0" fillId="4" borderId="0" xfId="0" applyFill="1"/>
    <xf numFmtId="0" fontId="0" fillId="5" borderId="0" xfId="0" applyFill="1"/>
    <xf numFmtId="0" fontId="4" fillId="0" borderId="0" xfId="0" applyFont="1"/>
    <xf numFmtId="0" fontId="0" fillId="6" borderId="1" xfId="0" applyFill="1" applyBorder="1"/>
    <xf numFmtId="0" fontId="9" fillId="6" borderId="2" xfId="0" applyFont="1" applyFill="1" applyBorder="1"/>
    <xf numFmtId="0" fontId="0" fillId="6" borderId="3" xfId="0" applyFill="1" applyBorder="1"/>
    <xf numFmtId="0" fontId="0" fillId="7" borderId="3" xfId="0" applyFill="1" applyBorder="1"/>
    <xf numFmtId="0" fontId="1" fillId="7" borderId="3" xfId="0" applyFont="1" applyFill="1" applyBorder="1" applyAlignment="1">
      <alignment horizont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44" fontId="0" fillId="7" borderId="3" xfId="0" applyNumberFormat="1" applyFill="1" applyBorder="1"/>
    <xf numFmtId="0" fontId="0" fillId="7" borderId="3" xfId="0" applyFill="1" applyBorder="1" applyAlignment="1">
      <alignment horizontal="right"/>
    </xf>
    <xf numFmtId="44" fontId="0" fillId="7" borderId="3" xfId="0" applyNumberFormat="1" applyFill="1" applyBorder="1" applyAlignment="1">
      <alignment horizontal="right"/>
    </xf>
    <xf numFmtId="44" fontId="4" fillId="4" borderId="0" xfId="0" applyNumberFormat="1" applyFont="1" applyFill="1"/>
    <xf numFmtId="44" fontId="4" fillId="5" borderId="0" xfId="0" applyNumberFormat="1" applyFont="1" applyFill="1"/>
    <xf numFmtId="44" fontId="0" fillId="0" borderId="0" xfId="0" applyNumberFormat="1"/>
    <xf numFmtId="44" fontId="0" fillId="6" borderId="3" xfId="0" applyNumberFormat="1" applyFill="1" applyBorder="1"/>
    <xf numFmtId="44" fontId="7" fillId="7" borderId="3" xfId="0" applyNumberFormat="1" applyFont="1" applyFill="1" applyBorder="1"/>
    <xf numFmtId="44" fontId="8" fillId="7" borderId="3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us.pl/baza-wiedzy/skladki-wskazniki-odsetki/wskazniki/emerytury-i-renty" TargetMode="External"/><Relationship Id="rId1" Type="http://schemas.openxmlformats.org/officeDocument/2006/relationships/hyperlink" Target="https://stat.gov.pl/sygnalne/komunikaty-i-obwieszczenia/lista-komunikatow-i-obwieszczen/obwieszczenie-w-sprawie-przecietnego-miesiecznego-wynagrodzenia-w-sektorze-przedsiebiorstw-wlacznie-z-wyplatami-z-zysku-w-czwartym-kwartale-2021-roku,58,3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4B80-A741-4020-BBA5-0C08EC650A45}">
  <dimension ref="B1:J35"/>
  <sheetViews>
    <sheetView tabSelected="1" workbookViewId="0">
      <selection activeCell="E12" sqref="E12"/>
    </sheetView>
  </sheetViews>
  <sheetFormatPr defaultRowHeight="15" x14ac:dyDescent="0.25"/>
  <cols>
    <col min="2" max="2" width="48.85546875" customWidth="1"/>
    <col min="3" max="3" width="13.85546875" customWidth="1"/>
    <col min="4" max="4" width="11.28515625" bestFit="1" customWidth="1"/>
    <col min="5" max="5" width="26.85546875" bestFit="1" customWidth="1"/>
    <col min="7" max="7" width="50.5703125" bestFit="1" customWidth="1"/>
    <col min="8" max="8" width="21.85546875" customWidth="1"/>
  </cols>
  <sheetData>
    <row r="1" spans="2:10" ht="18.75" x14ac:dyDescent="0.3">
      <c r="B1" s="2" t="s">
        <v>14</v>
      </c>
      <c r="C1" s="3"/>
      <c r="G1" s="16" t="s">
        <v>17</v>
      </c>
    </row>
    <row r="2" spans="2:10" ht="18.75" x14ac:dyDescent="0.3">
      <c r="B2" s="9" t="s">
        <v>15</v>
      </c>
      <c r="C2" s="10"/>
      <c r="G2" s="14" t="s">
        <v>3</v>
      </c>
      <c r="H2" s="29">
        <f>0.7*C7</f>
        <v>4354.7280000000001</v>
      </c>
    </row>
    <row r="3" spans="2:10" ht="21" x14ac:dyDescent="0.35">
      <c r="B3" s="4" t="s">
        <v>0</v>
      </c>
      <c r="C3" s="11">
        <v>5000</v>
      </c>
      <c r="G3" s="15" t="s">
        <v>4</v>
      </c>
      <c r="H3" s="30">
        <f>1.3*C7</f>
        <v>8087.3519999999999</v>
      </c>
    </row>
    <row r="4" spans="2:10" ht="21" x14ac:dyDescent="0.35">
      <c r="B4" s="4" t="s">
        <v>1</v>
      </c>
      <c r="C4" s="11">
        <v>10000</v>
      </c>
      <c r="H4" s="31"/>
    </row>
    <row r="5" spans="2:10" ht="26.25" x14ac:dyDescent="0.4">
      <c r="B5" s="17" t="s">
        <v>24</v>
      </c>
      <c r="C5" s="18">
        <f>C3+C4</f>
        <v>15000</v>
      </c>
      <c r="G5" s="19" t="s">
        <v>18</v>
      </c>
      <c r="H5" s="32">
        <f>IF($C$4&gt;$H$2,$C$4-$H$2,0)</f>
        <v>5645.2719999999999</v>
      </c>
      <c r="J5" t="s">
        <v>20</v>
      </c>
    </row>
    <row r="6" spans="2:10" x14ac:dyDescent="0.25">
      <c r="B6" s="7" t="s">
        <v>16</v>
      </c>
      <c r="C6" s="8"/>
      <c r="G6" s="19" t="s">
        <v>19</v>
      </c>
      <c r="H6" s="32">
        <f>IF(H5&gt;C8,C8,H5)</f>
        <v>646.66999999999996</v>
      </c>
      <c r="J6" t="s">
        <v>21</v>
      </c>
    </row>
    <row r="7" spans="2:10" ht="18" x14ac:dyDescent="0.25">
      <c r="B7" s="5" t="s">
        <v>2</v>
      </c>
      <c r="C7" s="12">
        <v>6221.04</v>
      </c>
      <c r="H7" s="31"/>
    </row>
    <row r="8" spans="2:10" ht="24" thickBot="1" x14ac:dyDescent="0.4">
      <c r="B8" s="6" t="s">
        <v>12</v>
      </c>
      <c r="C8" s="13">
        <v>646.66999999999996</v>
      </c>
      <c r="G8" s="20" t="s">
        <v>22</v>
      </c>
      <c r="H8" s="33">
        <f>IF(C4&gt;H3,25%*C3,H6)</f>
        <v>1250</v>
      </c>
      <c r="J8" t="s">
        <v>23</v>
      </c>
    </row>
    <row r="9" spans="2:10" ht="31.5" x14ac:dyDescent="0.35">
      <c r="G9" s="21" t="s">
        <v>36</v>
      </c>
      <c r="H9" s="34">
        <f>C3+C4-H8</f>
        <v>13750</v>
      </c>
    </row>
    <row r="11" spans="2:10" x14ac:dyDescent="0.25">
      <c r="B11" s="22" t="s">
        <v>35</v>
      </c>
      <c r="C11" s="23" t="s">
        <v>37</v>
      </c>
      <c r="D11" s="23"/>
      <c r="E11" s="22" t="s">
        <v>38</v>
      </c>
    </row>
    <row r="12" spans="2:10" x14ac:dyDescent="0.25">
      <c r="B12" s="24" t="s">
        <v>26</v>
      </c>
      <c r="C12" s="25" t="s">
        <v>27</v>
      </c>
      <c r="D12" s="25" t="s">
        <v>28</v>
      </c>
      <c r="E12" s="24" t="s">
        <v>31</v>
      </c>
    </row>
    <row r="13" spans="2:10" x14ac:dyDescent="0.25">
      <c r="B13" s="20" t="s">
        <v>29</v>
      </c>
      <c r="C13" s="26">
        <v>0</v>
      </c>
      <c r="D13" s="26">
        <f>H2</f>
        <v>4354.7280000000001</v>
      </c>
      <c r="E13" s="27">
        <v>0</v>
      </c>
    </row>
    <row r="14" spans="2:10" x14ac:dyDescent="0.25">
      <c r="B14" s="20" t="s">
        <v>30</v>
      </c>
      <c r="C14" s="26">
        <f>D13</f>
        <v>4354.7280000000001</v>
      </c>
      <c r="D14" s="26">
        <f>H2+C8</f>
        <v>5001.3980000000001</v>
      </c>
      <c r="E14" s="27" t="s">
        <v>32</v>
      </c>
    </row>
    <row r="15" spans="2:10" x14ac:dyDescent="0.25">
      <c r="B15" s="20" t="s">
        <v>33</v>
      </c>
      <c r="C15" s="26">
        <f>D14</f>
        <v>5001.3980000000001</v>
      </c>
      <c r="D15" s="26">
        <f>H3</f>
        <v>8087.3519999999999</v>
      </c>
      <c r="E15" s="28">
        <f>C8</f>
        <v>646.66999999999996</v>
      </c>
    </row>
    <row r="16" spans="2:10" x14ac:dyDescent="0.25">
      <c r="B16" s="20" t="s">
        <v>34</v>
      </c>
      <c r="C16" s="26">
        <f>D15</f>
        <v>8087.3519999999999</v>
      </c>
      <c r="D16" s="26"/>
      <c r="E16" s="28">
        <f>25%*C3</f>
        <v>1250</v>
      </c>
    </row>
    <row r="22" spans="2:2" x14ac:dyDescent="0.25">
      <c r="B22" t="s">
        <v>5</v>
      </c>
    </row>
    <row r="23" spans="2:2" x14ac:dyDescent="0.25">
      <c r="B23" t="s">
        <v>25</v>
      </c>
    </row>
    <row r="24" spans="2:2" x14ac:dyDescent="0.25">
      <c r="B24" t="s">
        <v>6</v>
      </c>
    </row>
    <row r="25" spans="2:2" x14ac:dyDescent="0.25">
      <c r="B25" t="s">
        <v>7</v>
      </c>
    </row>
    <row r="26" spans="2:2" x14ac:dyDescent="0.25">
      <c r="B26" t="s">
        <v>8</v>
      </c>
    </row>
    <row r="27" spans="2:2" x14ac:dyDescent="0.25">
      <c r="B27" t="s">
        <v>9</v>
      </c>
    </row>
    <row r="28" spans="2:2" x14ac:dyDescent="0.25">
      <c r="B28" t="s">
        <v>10</v>
      </c>
    </row>
    <row r="29" spans="2:2" x14ac:dyDescent="0.25">
      <c r="B29" t="s">
        <v>11</v>
      </c>
    </row>
    <row r="35" spans="3:3" ht="15.75" x14ac:dyDescent="0.25">
      <c r="C35" s="1"/>
    </row>
  </sheetData>
  <mergeCells count="4">
    <mergeCell ref="B1:C1"/>
    <mergeCell ref="B2:C2"/>
    <mergeCell ref="B6:C6"/>
    <mergeCell ref="C11:D11"/>
  </mergeCells>
  <hyperlinks>
    <hyperlink ref="B7" r:id="rId1" xr:uid="{35808220-6AF0-42AF-B56F-2E4A01A66ABE}"/>
    <hyperlink ref="B8" r:id="rId2" xr:uid="{DF596E20-34EC-4731-AAAA-7FA597513DFB}"/>
  </hyperlinks>
  <pageMargins left="0.7" right="0.7" top="0.75" bottom="0.75" header="0.3" footer="0.3"/>
  <pageSetup paperSize="9" orientation="portrait" verticalDpi="597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7302-54D0-4916-802F-5849C37C946F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Obliczenia</vt:lpstr>
      <vt:lpstr>Tło prawne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thikim</dc:creator>
  <cp:lastModifiedBy>thikim</cp:lastModifiedBy>
  <dcterms:created xsi:type="dcterms:W3CDTF">2022-02-01T10:53:04Z</dcterms:created>
  <dcterms:modified xsi:type="dcterms:W3CDTF">2022-02-01T12:54:06Z</dcterms:modified>
</cp:coreProperties>
</file>